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salary sacrifice modeller" sheetId="1" r:id="rId1"/>
    <sheet name="Sheet2" sheetId="2" state="hidden" r:id="rId2"/>
  </sheets>
  <definedNames/>
  <calcPr fullCalcOnLoad="1"/>
</workbook>
</file>

<file path=xl/sharedStrings.xml><?xml version="1.0" encoding="utf-8"?>
<sst xmlns="http://schemas.openxmlformats.org/spreadsheetml/2006/main" count="42" uniqueCount="42">
  <si>
    <t>Amount of salary sacrifice</t>
  </si>
  <si>
    <t>Pensionable earnings before salary sacrifice</t>
  </si>
  <si>
    <t>Any other taxable pay (eg overtime)</t>
  </si>
  <si>
    <t>Any other pension benefits elsewhere</t>
  </si>
  <si>
    <t>(show as amount of pension)</t>
  </si>
  <si>
    <t>IR limit before retained benefits</t>
  </si>
  <si>
    <t>Max sacrifice</t>
  </si>
  <si>
    <t>IR limit imposed by retained benefits</t>
  </si>
  <si>
    <t>based on all taxable earnings</t>
  </si>
  <si>
    <t>actual pension permitted</t>
  </si>
  <si>
    <t>IR limit before salary sacrifice</t>
  </si>
  <si>
    <t>taking account of salary sacrifice</t>
  </si>
  <si>
    <t>actual pension permitted before salary sac</t>
  </si>
  <si>
    <t>salary sacrifice</t>
  </si>
  <si>
    <t>This modeller helps you determine if a salary sacrifice will impact on pension</t>
  </si>
  <si>
    <t xml:space="preserve">Pensionable earnings </t>
  </si>
  <si>
    <t>Reckonable service and Pensionable earnings should be estimates on leaving service</t>
  </si>
  <si>
    <t>Desired amount of salary sacrifice</t>
  </si>
  <si>
    <t>Any other taxable earnings</t>
  </si>
  <si>
    <t>(eg overtime or non-pensionable allowances)</t>
  </si>
  <si>
    <t>You can include non-pensionable bonus, but this</t>
  </si>
  <si>
    <t xml:space="preserve">should be a 3-year average figure </t>
  </si>
  <si>
    <t>Any pension you have "frozen" from</t>
  </si>
  <si>
    <t>a previous job</t>
  </si>
  <si>
    <t>Results:</t>
  </si>
  <si>
    <t>a year</t>
  </si>
  <si>
    <r>
      <t>Note:</t>
    </r>
    <r>
      <rPr>
        <b/>
        <sz val="10"/>
        <rFont val="Arial"/>
        <family val="2"/>
      </rPr>
      <t xml:space="preserve"> salary sacrifice is unlikely to affect your pension if </t>
    </r>
  </si>
  <si>
    <t>This figure should be before allowing for the salary sacrifice</t>
  </si>
  <si>
    <t>Only include salary sacrifice in respect of tax-free benefits</t>
  </si>
  <si>
    <t xml:space="preserve">Enter figures in the yellow boxes below.  Press TAB to move from box to box.  </t>
  </si>
  <si>
    <t>desired lump sum</t>
  </si>
  <si>
    <t>Value of benefits</t>
  </si>
  <si>
    <t>desired classic plus pension</t>
  </si>
  <si>
    <t>proposed pension</t>
  </si>
  <si>
    <t>Years of service before 1 October 2002</t>
  </si>
  <si>
    <t>Years of "classic" service</t>
  </si>
  <si>
    <t>Years of "premium" service</t>
  </si>
  <si>
    <t xml:space="preserve">Years of service </t>
  </si>
  <si>
    <t>For classic plus members only</t>
  </si>
  <si>
    <t>Service details</t>
  </si>
  <si>
    <t>Financial details</t>
  </si>
  <si>
    <t>If you are a premium member then please leave blank</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</si>
</sst>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s>
  <fonts count="41">
    <font>
      <sz val="10"/>
      <name val="Arial"/>
      <family val="0"/>
    </font>
    <font>
      <b/>
      <sz val="10"/>
      <name val="Arial"/>
      <family val="2"/>
    </font>
    <font>
      <i/>
      <sz val="10"/>
      <name val="Arial"/>
      <family val="2"/>
    </font>
    <font>
      <b/>
      <u val="single"/>
      <sz val="10"/>
      <name val="Arial"/>
      <family val="2"/>
    </font>
    <font>
      <b/>
      <sz val="14"/>
      <name val="Arial"/>
      <family val="2"/>
    </font>
    <font>
      <b/>
      <i/>
      <sz val="10"/>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Alignment="1">
      <alignment/>
    </xf>
    <xf numFmtId="0" fontId="4" fillId="0" borderId="0" xfId="0" applyFont="1" applyAlignment="1" applyProtection="1">
      <alignment/>
      <protection/>
    </xf>
    <xf numFmtId="0" fontId="0" fillId="0" borderId="0" xfId="0" applyFill="1" applyAlignment="1" applyProtection="1">
      <alignment horizontal="center"/>
      <protection/>
    </xf>
    <xf numFmtId="0" fontId="0" fillId="0" borderId="0" xfId="0" applyAlignment="1" applyProtection="1">
      <alignment/>
      <protection/>
    </xf>
    <xf numFmtId="44" fontId="0" fillId="0" borderId="0" xfId="44" applyFont="1" applyFill="1" applyAlignment="1" applyProtection="1">
      <alignment/>
      <protection/>
    </xf>
    <xf numFmtId="0" fontId="3" fillId="0" borderId="0" xfId="0" applyFont="1" applyAlignment="1" applyProtection="1">
      <alignment/>
      <protection/>
    </xf>
    <xf numFmtId="0" fontId="1" fillId="0" borderId="0" xfId="0" applyFont="1" applyAlignment="1" applyProtection="1">
      <alignment/>
      <protection/>
    </xf>
    <xf numFmtId="0" fontId="2" fillId="0" borderId="0" xfId="0" applyFont="1" applyAlignment="1" applyProtection="1">
      <alignment/>
      <protection/>
    </xf>
    <xf numFmtId="0" fontId="3" fillId="33" borderId="10" xfId="0" applyFont="1"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0" xfId="0" applyFill="1" applyBorder="1" applyAlignment="1" applyProtection="1">
      <alignment/>
      <protection/>
    </xf>
    <xf numFmtId="0" fontId="0" fillId="33" borderId="14" xfId="0" applyFill="1" applyBorder="1" applyAlignment="1" applyProtection="1">
      <alignment/>
      <protection/>
    </xf>
    <xf numFmtId="0" fontId="1" fillId="33" borderId="13" xfId="0" applyFont="1"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2" fontId="0" fillId="34" borderId="18" xfId="0" applyNumberFormat="1" applyFill="1" applyBorder="1" applyAlignment="1" applyProtection="1">
      <alignment/>
      <protection locked="0"/>
    </xf>
    <xf numFmtId="5" fontId="0" fillId="34" borderId="18" xfId="44" applyNumberFormat="1" applyFont="1" applyFill="1" applyBorder="1" applyAlignment="1" applyProtection="1">
      <alignment/>
      <protection locked="0"/>
    </xf>
    <xf numFmtId="165" fontId="0" fillId="34" borderId="18" xfId="0" applyNumberFormat="1" applyFill="1" applyBorder="1" applyAlignment="1" applyProtection="1">
      <alignment/>
      <protection locked="0"/>
    </xf>
    <xf numFmtId="165" fontId="0" fillId="35" borderId="18" xfId="0" applyNumberFormat="1" applyFill="1" applyBorder="1" applyAlignment="1" applyProtection="1">
      <alignment/>
      <protection locked="0"/>
    </xf>
    <xf numFmtId="0" fontId="5" fillId="0" borderId="0" xfId="0" applyFont="1" applyAlignment="1" applyProtection="1">
      <alignment/>
      <protection/>
    </xf>
    <xf numFmtId="0" fontId="0" fillId="0" borderId="0" xfId="0" applyAlignment="1" applyProtection="1">
      <alignment/>
      <protection hidden="1"/>
    </xf>
    <xf numFmtId="4" fontId="0" fillId="34" borderId="0" xfId="0" applyNumberFormat="1" applyFill="1" applyAlignment="1" applyProtection="1">
      <alignment/>
      <protection hidden="1"/>
    </xf>
    <xf numFmtId="3" fontId="0" fillId="34" borderId="0" xfId="0" applyNumberFormat="1" applyFill="1" applyAlignment="1" applyProtection="1">
      <alignment/>
      <protection hidden="1"/>
    </xf>
    <xf numFmtId="3" fontId="0" fillId="0" borderId="0" xfId="0" applyNumberFormat="1" applyAlignment="1" applyProtection="1">
      <alignment/>
      <protection hidden="1"/>
    </xf>
    <xf numFmtId="3" fontId="0" fillId="35" borderId="0" xfId="0" applyNumberFormat="1" applyFill="1" applyAlignment="1" applyProtection="1">
      <alignment/>
      <protection hidden="1"/>
    </xf>
    <xf numFmtId="3" fontId="1" fillId="0" borderId="0" xfId="0" applyNumberFormat="1" applyFont="1" applyAlignment="1" applyProtection="1">
      <alignment/>
      <protection hidden="1"/>
    </xf>
    <xf numFmtId="44" fontId="0" fillId="0" borderId="11" xfId="44" applyFont="1" applyFill="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2" fillId="0" borderId="13" xfId="0" applyFont="1" applyBorder="1" applyAlignment="1" applyProtection="1">
      <alignment/>
      <protection/>
    </xf>
    <xf numFmtId="44" fontId="0" fillId="0" borderId="0" xfId="44" applyFont="1" applyFill="1"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13" xfId="0" applyBorder="1" applyAlignment="1" applyProtection="1">
      <alignment/>
      <protection/>
    </xf>
    <xf numFmtId="0" fontId="1" fillId="0" borderId="13"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 fillId="0" borderId="16" xfId="0" applyFont="1" applyBorder="1" applyAlignment="1" applyProtection="1">
      <alignment/>
      <protection/>
    </xf>
    <xf numFmtId="0" fontId="0" fillId="0" borderId="17" xfId="0" applyBorder="1" applyAlignment="1" applyProtection="1">
      <alignment/>
      <protection/>
    </xf>
    <xf numFmtId="0" fontId="2" fillId="0" borderId="0" xfId="0" applyFont="1" applyBorder="1" applyAlignment="1" applyProtection="1">
      <alignment/>
      <protection/>
    </xf>
    <xf numFmtId="0" fontId="2" fillId="0" borderId="11" xfId="0" applyFont="1" applyBorder="1" applyAlignment="1" applyProtection="1">
      <alignment/>
      <protection/>
    </xf>
    <xf numFmtId="0" fontId="3" fillId="0" borderId="10" xfId="0" applyFont="1" applyBorder="1" applyAlignment="1" applyProtection="1">
      <alignment/>
      <protection/>
    </xf>
    <xf numFmtId="0" fontId="1" fillId="33" borderId="13" xfId="0" applyFont="1" applyFill="1" applyBorder="1" applyAlignment="1" applyProtection="1">
      <alignment vertical="center" wrapText="1"/>
      <protection/>
    </xf>
    <xf numFmtId="0" fontId="1" fillId="33" borderId="0" xfId="0" applyFont="1" applyFill="1" applyBorder="1" applyAlignment="1" applyProtection="1">
      <alignment vertical="center" wrapText="1"/>
      <protection/>
    </xf>
    <xf numFmtId="0" fontId="1" fillId="33" borderId="14" xfId="0" applyFont="1" applyFill="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0"/>
  <sheetViews>
    <sheetView showGridLines="0" tabSelected="1" zoomScalePageLayoutView="0" workbookViewId="0" topLeftCell="A12">
      <selection activeCell="A22" sqref="A22"/>
    </sheetView>
  </sheetViews>
  <sheetFormatPr defaultColWidth="9.140625" defaultRowHeight="12.75"/>
  <cols>
    <col min="1" max="1" width="33.140625" style="3" customWidth="1"/>
    <col min="2" max="2" width="11.28125" style="3" bestFit="1" customWidth="1"/>
    <col min="3" max="3" width="3.8515625" style="3" customWidth="1"/>
    <col min="4" max="16384" width="9.140625" style="3" customWidth="1"/>
  </cols>
  <sheetData>
    <row r="1" spans="1:2" ht="18">
      <c r="A1" s="1" t="s">
        <v>14</v>
      </c>
      <c r="B1" s="2"/>
    </row>
    <row r="2" ht="12.75">
      <c r="B2" s="4"/>
    </row>
    <row r="3" spans="1:2" ht="12.75">
      <c r="A3" s="5" t="s">
        <v>26</v>
      </c>
      <c r="B3" s="4"/>
    </row>
    <row r="4" spans="1:2" ht="12.75">
      <c r="A4" s="6" t="str">
        <f>"-  You are in classic, or"</f>
        <v>-  You are in classic, or</v>
      </c>
      <c r="B4" s="4"/>
    </row>
    <row r="5" spans="1:2" ht="12.75">
      <c r="A5" s="6" t="str">
        <f>"-  You leave service after 6 April 2006"</f>
        <v>-  You leave service after 6 April 2006</v>
      </c>
      <c r="B5" s="4"/>
    </row>
    <row r="6" ht="11.25" customHeight="1">
      <c r="B6" s="4"/>
    </row>
    <row r="7" spans="1:2" ht="12.75">
      <c r="A7" s="7" t="s">
        <v>16</v>
      </c>
      <c r="B7" s="4"/>
    </row>
    <row r="8" spans="1:2" ht="12.75">
      <c r="A8" s="7"/>
      <c r="B8" s="4"/>
    </row>
    <row r="9" spans="1:2" ht="12.75">
      <c r="A9" s="22" t="s">
        <v>29</v>
      </c>
      <c r="B9" s="4"/>
    </row>
    <row r="10" spans="1:2" ht="12.75">
      <c r="A10" s="22"/>
      <c r="B10" s="4"/>
    </row>
    <row r="11" spans="1:9" ht="12.75">
      <c r="A11" s="44" t="s">
        <v>39</v>
      </c>
      <c r="B11" s="29"/>
      <c r="C11" s="30"/>
      <c r="D11" s="30"/>
      <c r="E11" s="30"/>
      <c r="F11" s="30"/>
      <c r="G11" s="30"/>
      <c r="H11" s="30"/>
      <c r="I11" s="31"/>
    </row>
    <row r="12" spans="1:9" ht="12.75">
      <c r="A12" s="32"/>
      <c r="B12" s="33"/>
      <c r="C12" s="34"/>
      <c r="D12" s="34"/>
      <c r="E12" s="34"/>
      <c r="F12" s="34"/>
      <c r="G12" s="34"/>
      <c r="H12" s="34"/>
      <c r="I12" s="35"/>
    </row>
    <row r="13" spans="1:9" ht="12.75">
      <c r="A13" s="36" t="s">
        <v>37</v>
      </c>
      <c r="B13" s="18">
        <v>37</v>
      </c>
      <c r="C13" s="34"/>
      <c r="D13" s="34"/>
      <c r="E13" s="34"/>
      <c r="F13" s="34"/>
      <c r="G13" s="34"/>
      <c r="H13" s="34"/>
      <c r="I13" s="35"/>
    </row>
    <row r="14" spans="1:9" ht="12.75">
      <c r="A14" s="36"/>
      <c r="B14" s="34"/>
      <c r="C14" s="34"/>
      <c r="D14" s="34"/>
      <c r="E14" s="34"/>
      <c r="F14" s="34"/>
      <c r="G14" s="34"/>
      <c r="H14" s="34"/>
      <c r="I14" s="35"/>
    </row>
    <row r="15" spans="1:9" ht="12.75">
      <c r="A15" s="37" t="s">
        <v>38</v>
      </c>
      <c r="B15" s="34"/>
      <c r="C15" s="34"/>
      <c r="D15" s="34"/>
      <c r="E15" s="34"/>
      <c r="F15" s="34"/>
      <c r="G15" s="34"/>
      <c r="H15" s="34"/>
      <c r="I15" s="35"/>
    </row>
    <row r="16" spans="1:9" ht="12.75">
      <c r="A16" s="36" t="s">
        <v>34</v>
      </c>
      <c r="B16" s="18">
        <v>0</v>
      </c>
      <c r="C16" s="34"/>
      <c r="D16" s="42" t="s">
        <v>41</v>
      </c>
      <c r="E16" s="34"/>
      <c r="F16" s="34"/>
      <c r="G16" s="34"/>
      <c r="H16" s="34"/>
      <c r="I16" s="35"/>
    </row>
    <row r="17" spans="1:9" ht="12.75">
      <c r="A17" s="38"/>
      <c r="B17" s="39"/>
      <c r="C17" s="40"/>
      <c r="D17" s="39"/>
      <c r="E17" s="39"/>
      <c r="F17" s="39"/>
      <c r="G17" s="39"/>
      <c r="H17" s="39"/>
      <c r="I17" s="41"/>
    </row>
    <row r="18" ht="12.75">
      <c r="C18" s="7"/>
    </row>
    <row r="19" spans="1:9" ht="12.75">
      <c r="A19" s="44" t="s">
        <v>40</v>
      </c>
      <c r="B19" s="30"/>
      <c r="C19" s="43"/>
      <c r="D19" s="30"/>
      <c r="E19" s="30"/>
      <c r="F19" s="30"/>
      <c r="G19" s="30"/>
      <c r="H19" s="30"/>
      <c r="I19" s="31"/>
    </row>
    <row r="20" spans="1:9" ht="12.75">
      <c r="A20" s="36"/>
      <c r="B20" s="34"/>
      <c r="C20" s="34"/>
      <c r="D20" s="34"/>
      <c r="E20" s="34"/>
      <c r="F20" s="34"/>
      <c r="G20" s="34"/>
      <c r="H20" s="34"/>
      <c r="I20" s="35"/>
    </row>
    <row r="21" spans="1:9" ht="12.75">
      <c r="A21" s="36" t="s">
        <v>15</v>
      </c>
      <c r="B21" s="19">
        <v>20000</v>
      </c>
      <c r="C21" s="34"/>
      <c r="D21" s="42" t="s">
        <v>27</v>
      </c>
      <c r="E21" s="34"/>
      <c r="F21" s="34"/>
      <c r="G21" s="34"/>
      <c r="H21" s="34"/>
      <c r="I21" s="35"/>
    </row>
    <row r="22" spans="1:9" ht="12.75">
      <c r="A22" s="36"/>
      <c r="B22" s="34"/>
      <c r="C22" s="34"/>
      <c r="D22" s="34"/>
      <c r="E22" s="34"/>
      <c r="F22" s="34"/>
      <c r="G22" s="34"/>
      <c r="H22" s="34"/>
      <c r="I22" s="35"/>
    </row>
    <row r="23" spans="1:9" ht="12.75">
      <c r="A23" s="36" t="s">
        <v>17</v>
      </c>
      <c r="B23" s="20">
        <v>0</v>
      </c>
      <c r="C23" s="34"/>
      <c r="D23" s="42" t="s">
        <v>28</v>
      </c>
      <c r="E23" s="34"/>
      <c r="F23" s="34"/>
      <c r="G23" s="34"/>
      <c r="H23" s="34"/>
      <c r="I23" s="35"/>
    </row>
    <row r="24" spans="1:9" ht="12.75">
      <c r="A24" s="36"/>
      <c r="B24" s="34"/>
      <c r="C24" s="34"/>
      <c r="D24" s="34"/>
      <c r="E24" s="34"/>
      <c r="F24" s="34"/>
      <c r="G24" s="34"/>
      <c r="H24" s="34"/>
      <c r="I24" s="35"/>
    </row>
    <row r="25" spans="1:9" ht="12.75">
      <c r="A25" s="36" t="s">
        <v>18</v>
      </c>
      <c r="B25" s="20">
        <v>0</v>
      </c>
      <c r="C25" s="34"/>
      <c r="D25" s="42" t="s">
        <v>20</v>
      </c>
      <c r="E25" s="34"/>
      <c r="F25" s="34"/>
      <c r="G25" s="34"/>
      <c r="H25" s="34"/>
      <c r="I25" s="35"/>
    </row>
    <row r="26" spans="1:9" ht="12.75">
      <c r="A26" s="32" t="s">
        <v>19</v>
      </c>
      <c r="B26" s="34"/>
      <c r="C26" s="34"/>
      <c r="D26" s="42" t="s">
        <v>21</v>
      </c>
      <c r="E26" s="34"/>
      <c r="F26" s="34"/>
      <c r="G26" s="34"/>
      <c r="H26" s="34"/>
      <c r="I26" s="35"/>
    </row>
    <row r="27" spans="1:9" ht="12.75">
      <c r="A27" s="36"/>
      <c r="B27" s="34"/>
      <c r="C27" s="34"/>
      <c r="D27" s="34"/>
      <c r="E27" s="34"/>
      <c r="F27" s="34"/>
      <c r="G27" s="34"/>
      <c r="H27" s="34"/>
      <c r="I27" s="35"/>
    </row>
    <row r="28" spans="1:9" ht="12.75">
      <c r="A28" s="36" t="s">
        <v>22</v>
      </c>
      <c r="B28" s="21">
        <v>0</v>
      </c>
      <c r="C28" s="34" t="s">
        <v>25</v>
      </c>
      <c r="D28" s="34"/>
      <c r="E28" s="34"/>
      <c r="F28" s="34"/>
      <c r="G28" s="34"/>
      <c r="H28" s="34"/>
      <c r="I28" s="35"/>
    </row>
    <row r="29" spans="1:9" ht="12.75">
      <c r="A29" s="36" t="s">
        <v>23</v>
      </c>
      <c r="B29" s="34"/>
      <c r="C29" s="34"/>
      <c r="D29" s="34"/>
      <c r="E29" s="34"/>
      <c r="F29" s="34"/>
      <c r="G29" s="34"/>
      <c r="H29" s="34"/>
      <c r="I29" s="35"/>
    </row>
    <row r="30" spans="1:9" ht="12.75">
      <c r="A30" s="38"/>
      <c r="B30" s="39"/>
      <c r="C30" s="39"/>
      <c r="D30" s="39"/>
      <c r="E30" s="39"/>
      <c r="F30" s="39"/>
      <c r="G30" s="39"/>
      <c r="H30" s="39"/>
      <c r="I30" s="41"/>
    </row>
    <row r="32" spans="1:7" ht="12.75">
      <c r="A32" s="8" t="s">
        <v>24</v>
      </c>
      <c r="B32" s="9"/>
      <c r="C32" s="9"/>
      <c r="D32" s="9"/>
      <c r="E32" s="9"/>
      <c r="F32" s="9"/>
      <c r="G32" s="10"/>
    </row>
    <row r="33" spans="1:7" ht="12.75">
      <c r="A33" s="11"/>
      <c r="B33" s="12"/>
      <c r="C33" s="12"/>
      <c r="D33" s="12"/>
      <c r="E33" s="12"/>
      <c r="F33" s="12"/>
      <c r="G33" s="13"/>
    </row>
    <row r="34" spans="1:7" ht="12.75">
      <c r="A34" s="14" t="str">
        <f>"The maximum salary sacrifice you can have without impacting on your pension is "&amp;TEXT(Sheet2!B22,"£0")&amp;""</f>
        <v>The maximum salary sacrifice you can have without impacting on your pension is £1500</v>
      </c>
      <c r="B34" s="12"/>
      <c r="C34" s="12"/>
      <c r="D34" s="12"/>
      <c r="E34" s="12"/>
      <c r="F34" s="12"/>
      <c r="G34" s="13"/>
    </row>
    <row r="35" spans="1:7" ht="12.75">
      <c r="A35" s="11"/>
      <c r="B35" s="12"/>
      <c r="C35" s="12"/>
      <c r="D35" s="12"/>
      <c r="E35" s="12"/>
      <c r="F35" s="12"/>
      <c r="G35" s="13"/>
    </row>
    <row r="36" spans="1:7" ht="27" customHeight="1">
      <c r="A36" s="45" t="str">
        <f>IF(Sheet2!B22&gt;=Sheet2!B4,"Your desired salary sacrifice appears not to impact on your pension","On the basis of the information you have entered your pension may be affected if you continue with this level of salary sacrifice.  You may wish to speak to your APAC.")</f>
        <v>Your desired salary sacrifice appears not to impact on your pension</v>
      </c>
      <c r="B36" s="46"/>
      <c r="C36" s="46"/>
      <c r="D36" s="46"/>
      <c r="E36" s="46"/>
      <c r="F36" s="46"/>
      <c r="G36" s="47"/>
    </row>
    <row r="37" spans="1:7" ht="12.75">
      <c r="A37" s="15"/>
      <c r="B37" s="16"/>
      <c r="C37" s="16"/>
      <c r="D37" s="16"/>
      <c r="E37" s="16"/>
      <c r="F37" s="16"/>
      <c r="G37" s="17"/>
    </row>
    <row r="40" ht="12.75">
      <c r="A40" s="6"/>
    </row>
  </sheetData>
  <sheetProtection password="EB90" sheet="1" objects="1" scenarios="1"/>
  <mergeCells count="1">
    <mergeCell ref="A36:G3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3"/>
  <sheetViews>
    <sheetView zoomScalePageLayoutView="0" workbookViewId="0" topLeftCell="A1">
      <selection activeCell="A9" sqref="A9"/>
    </sheetView>
  </sheetViews>
  <sheetFormatPr defaultColWidth="9.140625" defaultRowHeight="12.75"/>
  <cols>
    <col min="1" max="1" width="37.28125" style="0" bestFit="1" customWidth="1"/>
    <col min="2" max="2" width="10.140625" style="0" bestFit="1" customWidth="1"/>
  </cols>
  <sheetData>
    <row r="1" spans="1:6" ht="12.75">
      <c r="A1" s="23" t="s">
        <v>35</v>
      </c>
      <c r="B1" s="24">
        <f>'salary sacrifice modeller'!B16</f>
        <v>0</v>
      </c>
      <c r="C1" s="23"/>
      <c r="D1" s="23"/>
      <c r="E1" s="23"/>
      <c r="F1" s="23"/>
    </row>
    <row r="2" spans="1:6" ht="12.75">
      <c r="A2" s="23" t="s">
        <v>36</v>
      </c>
      <c r="B2" s="24">
        <f>'salary sacrifice modeller'!B13-'salary sacrifice modeller'!B16</f>
        <v>37</v>
      </c>
      <c r="C2" s="23"/>
      <c r="D2" s="23"/>
      <c r="E2" s="23"/>
      <c r="F2" s="23"/>
    </row>
    <row r="3" spans="1:6" ht="12.75">
      <c r="A3" s="23" t="s">
        <v>1</v>
      </c>
      <c r="B3" s="25">
        <f>'salary sacrifice modeller'!B21</f>
        <v>20000</v>
      </c>
      <c r="C3" s="23"/>
      <c r="D3" s="23"/>
      <c r="E3" s="23"/>
      <c r="F3" s="23"/>
    </row>
    <row r="4" spans="1:6" ht="12.75">
      <c r="A4" s="23" t="s">
        <v>0</v>
      </c>
      <c r="B4" s="25">
        <f>'salary sacrifice modeller'!B23</f>
        <v>0</v>
      </c>
      <c r="C4" s="23"/>
      <c r="D4" s="23"/>
      <c r="E4" s="23"/>
      <c r="F4" s="23"/>
    </row>
    <row r="5" spans="1:6" ht="12.75">
      <c r="A5" s="23" t="s">
        <v>2</v>
      </c>
      <c r="B5" s="25">
        <f>'salary sacrifice modeller'!B25</f>
        <v>0</v>
      </c>
      <c r="C5" s="23"/>
      <c r="D5" s="23"/>
      <c r="E5" s="23"/>
      <c r="F5" s="23"/>
    </row>
    <row r="6" spans="1:6" ht="12.75">
      <c r="A6" s="23"/>
      <c r="B6" s="26"/>
      <c r="C6" s="23"/>
      <c r="D6" s="23"/>
      <c r="E6" s="23"/>
      <c r="F6" s="23"/>
    </row>
    <row r="7" spans="1:6" ht="12.75">
      <c r="A7" s="23" t="s">
        <v>3</v>
      </c>
      <c r="B7" s="27">
        <f>'salary sacrifice modeller'!B28</f>
        <v>0</v>
      </c>
      <c r="C7" s="23"/>
      <c r="D7" s="23"/>
      <c r="E7" s="23"/>
      <c r="F7" s="23"/>
    </row>
    <row r="8" spans="1:6" ht="12.75">
      <c r="A8" s="23" t="s">
        <v>4</v>
      </c>
      <c r="B8" s="26"/>
      <c r="C8" s="23"/>
      <c r="D8" s="23"/>
      <c r="E8" s="23"/>
      <c r="F8" s="23"/>
    </row>
    <row r="9" spans="1:6" ht="12.75">
      <c r="A9" s="23" t="s">
        <v>32</v>
      </c>
      <c r="B9" s="26">
        <f>B3*(B2/60+B1/80)</f>
        <v>12333.333333333334</v>
      </c>
      <c r="C9" s="23"/>
      <c r="D9" s="23"/>
      <c r="E9" s="23"/>
      <c r="F9" s="23"/>
    </row>
    <row r="10" spans="1:6" ht="12.75">
      <c r="A10" s="23" t="s">
        <v>30</v>
      </c>
      <c r="B10" s="26">
        <f>B1*B3*3/80</f>
        <v>0</v>
      </c>
      <c r="C10" s="23"/>
      <c r="D10" s="23"/>
      <c r="E10" s="23"/>
      <c r="F10" s="23"/>
    </row>
    <row r="11" spans="1:6" ht="12.75">
      <c r="A11" s="23" t="s">
        <v>31</v>
      </c>
      <c r="B11" s="26">
        <f>B9+B10/12</f>
        <v>12333.333333333334</v>
      </c>
      <c r="C11" s="23"/>
      <c r="D11" s="23"/>
      <c r="E11" s="23"/>
      <c r="F11" s="23"/>
    </row>
    <row r="12" spans="1:6" ht="12.75">
      <c r="A12" s="23" t="s">
        <v>33</v>
      </c>
      <c r="B12" s="26">
        <f>B1*(B3-B4+B5)/60</f>
        <v>0</v>
      </c>
      <c r="C12" s="23" t="s">
        <v>8</v>
      </c>
      <c r="D12" s="23"/>
      <c r="E12" s="23"/>
      <c r="F12" s="23"/>
    </row>
    <row r="13" spans="1:6" ht="12.75">
      <c r="A13" s="23" t="s">
        <v>5</v>
      </c>
      <c r="B13" s="26">
        <f>MIN(20,B1)*(B3+B5-B4)/30</f>
        <v>0</v>
      </c>
      <c r="C13" s="23"/>
      <c r="D13" s="23"/>
      <c r="E13" s="23"/>
      <c r="F13" s="23"/>
    </row>
    <row r="14" spans="1:6" ht="12.75">
      <c r="A14" s="23" t="s">
        <v>7</v>
      </c>
      <c r="B14" s="26">
        <f>((B3-B4+B5)*2/3)-B7</f>
        <v>13333.333333333334</v>
      </c>
      <c r="C14" s="23"/>
      <c r="D14" s="23"/>
      <c r="E14" s="23"/>
      <c r="F14" s="23"/>
    </row>
    <row r="15" spans="1:6" ht="12.75">
      <c r="A15" s="23" t="s">
        <v>9</v>
      </c>
      <c r="B15" s="28">
        <f>MAX(B14,B12)</f>
        <v>13333.333333333334</v>
      </c>
      <c r="C15" s="23" t="s">
        <v>11</v>
      </c>
      <c r="D15" s="23"/>
      <c r="E15" s="23"/>
      <c r="F15" s="23"/>
    </row>
    <row r="16" spans="1:6" ht="12.75">
      <c r="A16" s="23" t="s">
        <v>10</v>
      </c>
      <c r="B16" s="26">
        <f>(2*(B3+B5)/3)-B7</f>
        <v>13333.333333333334</v>
      </c>
      <c r="C16" s="23"/>
      <c r="D16" s="23"/>
      <c r="E16" s="23"/>
      <c r="F16" s="23"/>
    </row>
    <row r="17" spans="1:6" ht="12.75">
      <c r="A17" s="23" t="s">
        <v>12</v>
      </c>
      <c r="B17" s="26">
        <f>MAX(B11,B16)</f>
        <v>13333.333333333334</v>
      </c>
      <c r="C17" s="23"/>
      <c r="D17" s="23"/>
      <c r="E17" s="23"/>
      <c r="F17" s="23"/>
    </row>
    <row r="18" spans="1:6" ht="12.75">
      <c r="A18" s="23" t="s">
        <v>13</v>
      </c>
      <c r="B18" s="26">
        <f>1.5*((B3*2/3)-(B11+B7))</f>
        <v>1500</v>
      </c>
      <c r="C18" s="23"/>
      <c r="D18" s="23"/>
      <c r="E18" s="23"/>
      <c r="F18" s="23"/>
    </row>
    <row r="19" spans="1:6" ht="12.75">
      <c r="A19" s="23"/>
      <c r="B19" s="26"/>
      <c r="C19" s="23"/>
      <c r="D19" s="23"/>
      <c r="E19" s="23"/>
      <c r="F19" s="23"/>
    </row>
    <row r="20" spans="1:6" ht="12.75">
      <c r="A20" s="23" t="str">
        <f>IF(B11&gt;B14,"premium pension must be restricted","no problem")</f>
        <v>no problem</v>
      </c>
      <c r="B20" s="23"/>
      <c r="C20" s="23"/>
      <c r="D20" s="23"/>
      <c r="E20" s="23"/>
      <c r="F20" s="23"/>
    </row>
    <row r="21" spans="1:6" ht="12.75">
      <c r="A21" s="23"/>
      <c r="B21" s="23"/>
      <c r="C21" s="23"/>
      <c r="D21" s="23"/>
      <c r="E21" s="23"/>
      <c r="F21" s="23"/>
    </row>
    <row r="22" spans="1:6" ht="12.75">
      <c r="A22" s="23" t="s">
        <v>6</v>
      </c>
      <c r="B22" s="23">
        <f>MAX(0,B3+B5-(30*B3*((B1/64)+(B2/60))/MIN(B1+B2,20)))</f>
        <v>1500</v>
      </c>
      <c r="C22" s="23"/>
      <c r="D22" s="23"/>
      <c r="E22" s="23"/>
      <c r="F22" s="23"/>
    </row>
    <row r="23" ht="12.75">
      <c r="B23" s="23"/>
    </row>
  </sheetData>
  <sheetProtection password="EB90"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Wood</dc:creator>
  <cp:keywords/>
  <dc:description/>
  <cp:lastModifiedBy>Graeme Rowe</cp:lastModifiedBy>
  <dcterms:created xsi:type="dcterms:W3CDTF">2004-08-06T12:52:02Z</dcterms:created>
  <dcterms:modified xsi:type="dcterms:W3CDTF">2014-06-24T15:16:32Z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84490011</vt:i4>
  </property>
  <property fmtid="{D5CDD505-2E9C-101B-9397-08002B2CF9AE}" pid="3" name="_EmailSubject">
    <vt:lpwstr>EPN 111</vt:lpwstr>
  </property>
  <property fmtid="{D5CDD505-2E9C-101B-9397-08002B2CF9AE}" pid="4" name="_AuthorEmail">
    <vt:lpwstr>peter.o'connell@cabinet-office.x.gsi.gov.uk</vt:lpwstr>
  </property>
  <property fmtid="{D5CDD505-2E9C-101B-9397-08002B2CF9AE}" pid="5" name="_AuthorEmailDisplayName">
    <vt:lpwstr>O'Connell Peter - Civil Service Pensions -</vt:lpwstr>
  </property>
  <property fmtid="{D5CDD505-2E9C-101B-9397-08002B2CF9AE}" pid="6" name="_ReviewingToolsShownOnce">
    <vt:lpwstr/>
  </property>
</Properties>
</file>